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687b83d9fb8af3a8/Stažené soubory/"/>
    </mc:Choice>
  </mc:AlternateContent>
  <xr:revisionPtr revIDLastSave="31" documentId="11_B17988FF6C434F6D2D6E5C0FCE63BAAEC24B2684" xr6:coauthVersionLast="47" xr6:coauthVersionMax="47" xr10:uidLastSave="{2C0B0A40-A5D6-4004-9B24-6CDAC4149E4C}"/>
  <bookViews>
    <workbookView xWindow="-90" yWindow="0" windowWidth="29330" windowHeight="20970" xr2:uid="{00000000-000D-0000-FFFF-FFFF00000000}"/>
  </bookViews>
  <sheets>
    <sheet name="list 1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3" l="1"/>
  <c r="G6" i="3"/>
  <c r="E32" i="3"/>
  <c r="D32" i="3"/>
  <c r="C32" i="3"/>
  <c r="E31" i="3"/>
  <c r="D31" i="3"/>
  <c r="C31" i="3"/>
  <c r="E30" i="3"/>
  <c r="E29" i="3" s="1"/>
  <c r="E33" i="3" s="1"/>
  <c r="D30" i="3"/>
  <c r="D29" i="3" s="1"/>
  <c r="D33" i="3" s="1"/>
  <c r="C30" i="3"/>
  <c r="C29" i="3" s="1"/>
  <c r="C33" i="3" s="1"/>
  <c r="E25" i="3"/>
  <c r="D25" i="3"/>
  <c r="C25" i="3"/>
  <c r="E24" i="3"/>
  <c r="E26" i="3" s="1"/>
  <c r="E27" i="3" s="1"/>
  <c r="D24" i="3"/>
  <c r="D26" i="3" s="1"/>
  <c r="D27" i="3" s="1"/>
  <c r="C24" i="3"/>
  <c r="C26" i="3" s="1"/>
  <c r="C27" i="3" s="1"/>
  <c r="F27" i="3" s="1"/>
  <c r="F22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F18" i="3" s="1"/>
  <c r="C14" i="3"/>
  <c r="C18" i="3" s="1"/>
  <c r="F10" i="3"/>
  <c r="E10" i="3"/>
  <c r="D10" i="3"/>
  <c r="C10" i="3"/>
  <c r="F9" i="3"/>
  <c r="F8" i="3" s="1"/>
  <c r="E9" i="3"/>
  <c r="E11" i="3" s="1"/>
  <c r="E12" i="3" s="1"/>
  <c r="D9" i="3"/>
  <c r="D11" i="3" s="1"/>
  <c r="D12" i="3" s="1"/>
  <c r="C9" i="3"/>
  <c r="C11" i="3" s="1"/>
  <c r="C12" i="3" s="1"/>
  <c r="C8" i="3"/>
  <c r="G7" i="3"/>
  <c r="D14" i="3" l="1"/>
  <c r="D18" i="3" s="1"/>
  <c r="E14" i="3"/>
  <c r="E18" i="3" s="1"/>
  <c r="E8" i="3"/>
  <c r="C23" i="3"/>
  <c r="F11" i="3"/>
  <c r="F12" i="3" s="1"/>
  <c r="G12" i="3" s="1"/>
  <c r="D23" i="3"/>
  <c r="D8" i="3"/>
  <c r="E23" i="3"/>
</calcChain>
</file>

<file path=xl/sharedStrings.xml><?xml version="1.0" encoding="utf-8"?>
<sst xmlns="http://schemas.openxmlformats.org/spreadsheetml/2006/main" count="54" uniqueCount="24">
  <si>
    <t>BALÍČKY - KALKULAČKA CELKOVÝCH NÁKLADŮ</t>
  </si>
  <si>
    <t>Exkluzivní balíčky s úrazovým připojištěním</t>
  </si>
  <si>
    <r>
      <t xml:space="preserve">Balíček
</t>
    </r>
    <r>
      <rPr>
        <b/>
        <sz val="11"/>
        <rFont val="Arial"/>
        <family val="2"/>
        <charset val="238"/>
      </rPr>
      <t>Bronze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(Kč)</t>
    </r>
  </si>
  <si>
    <r>
      <t xml:space="preserve">Balíček
</t>
    </r>
    <r>
      <rPr>
        <b/>
        <sz val="11"/>
        <rFont val="Arial"/>
        <family val="2"/>
        <charset val="238"/>
      </rPr>
      <t>Silver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(Kč)</t>
    </r>
  </si>
  <si>
    <r>
      <t xml:space="preserve">Balíček
</t>
    </r>
    <r>
      <rPr>
        <b/>
        <sz val="11"/>
        <rFont val="Arial"/>
        <family val="2"/>
        <charset val="238"/>
      </rPr>
      <t>Gold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(Kč)</t>
    </r>
  </si>
  <si>
    <r>
      <t xml:space="preserve">Balíček
</t>
    </r>
    <r>
      <rPr>
        <b/>
        <sz val="11"/>
        <rFont val="Arial"/>
        <family val="2"/>
        <charset val="238"/>
      </rPr>
      <t>Platinum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(Kč)</t>
    </r>
  </si>
  <si>
    <t>Celkem</t>
  </si>
  <si>
    <t>Balíček - roční pojistné za osobu</t>
  </si>
  <si>
    <t>Počet pojištěných celkem</t>
  </si>
  <si>
    <t>Zaměstnavatel odvody na sociální a zdravotní pojištění (33,8 %) za 1 pojištěného</t>
  </si>
  <si>
    <t>*****</t>
  </si>
  <si>
    <t xml:space="preserve">   - sociální pojištění (24,8 %)</t>
  </si>
  <si>
    <t xml:space="preserve">   - zdravotní pojištění (9 %)</t>
  </si>
  <si>
    <t>ZAMĚSTNAVATEL NÁKLADY CELKEM (pojistné + odvody) za 1 pojištěného</t>
  </si>
  <si>
    <t>ZAMĚSTNAVATEL NÁKLADY CELKEM (pojistné + odvody)  za všechny pojištěné</t>
  </si>
  <si>
    <t>Odvody zaměstnance sociální a zdravotní pojištění (11 %)</t>
  </si>
  <si>
    <t xml:space="preserve">   - sociální pojištění (6,5 %)</t>
  </si>
  <si>
    <t xml:space="preserve">   - zdravotní pojištění (4,5 %)</t>
  </si>
  <si>
    <t>Daň z příjmů FO (15%)</t>
  </si>
  <si>
    <t>ZAMĚSTNANEC NÁKLADY CELKEM (odvody pojištění + daň)  - nepeněžní plnění</t>
  </si>
  <si>
    <t>Exkluzivní balíčky s onkologií</t>
  </si>
  <si>
    <r>
      <rPr>
        <b/>
        <sz val="11"/>
        <rFont val="Arial"/>
        <family val="2"/>
        <charset val="238"/>
      </rPr>
      <t>Balíček 1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(Kč)</t>
    </r>
  </si>
  <si>
    <r>
      <rPr>
        <b/>
        <sz val="11"/>
        <rFont val="Arial"/>
        <family val="2"/>
        <charset val="238"/>
      </rPr>
      <t>Balíček 2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(Kč)</t>
    </r>
  </si>
  <si>
    <r>
      <rPr>
        <b/>
        <sz val="11"/>
        <rFont val="Arial"/>
        <family val="2"/>
        <charset val="238"/>
      </rPr>
      <t>Balíček 3</t>
    </r>
    <r>
      <rPr>
        <sz val="11"/>
        <rFont val="Arial"/>
        <family val="2"/>
        <charset val="238"/>
      </rPr>
      <t xml:space="preserve">
</t>
    </r>
    <r>
      <rPr>
        <i/>
        <sz val="11"/>
        <rFont val="Arial"/>
        <family val="2"/>
        <charset val="238"/>
      </rPr>
      <t>(Kč)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</si>
</sst>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6"/>
      <color theme="0"/>
      <name val="Arial"/>
      <family val="2"/>
      <charset val="238"/>
    </font>
    <font>
      <i/>
      <sz val="11"/>
      <name val="Arial"/>
      <family val="2"/>
      <charset val="238"/>
    </font>
    <font>
      <b/>
      <sz val="11"/>
      <color rgb="FF107F90"/>
      <name val="Arial"/>
      <family val="2"/>
      <charset val="238"/>
    </font>
    <font>
      <b/>
      <sz val="11"/>
      <color rgb="FF34B5C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07F90"/>
        <bgColor indexed="64"/>
      </patternFill>
    </fill>
    <fill>
      <patternFill patternType="solid">
        <fgColor rgb="FFC0E3E7"/>
        <bgColor indexed="64"/>
      </patternFill>
    </fill>
    <fill>
      <patternFill patternType="solid">
        <fgColor rgb="FF34B5C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2" fillId="0" borderId="1" xfId="0" applyNumberFormat="1" applyFont="1" applyBorder="1" applyAlignment="1" applyProtection="1">
      <alignment vertical="center"/>
      <protection hidden="1"/>
    </xf>
    <xf numFmtId="3" fontId="4" fillId="2" borderId="7" xfId="0" applyNumberFormat="1" applyFont="1" applyFill="1" applyBorder="1" applyAlignment="1" applyProtection="1">
      <alignment horizontal="right" indent="2"/>
      <protection hidden="1"/>
    </xf>
    <xf numFmtId="3" fontId="4" fillId="2" borderId="8" xfId="0" applyNumberFormat="1" applyFont="1" applyFill="1" applyBorder="1" applyAlignment="1" applyProtection="1">
      <alignment horizontal="right" indent="2"/>
      <protection hidden="1"/>
    </xf>
    <xf numFmtId="3" fontId="4" fillId="2" borderId="16" xfId="0" applyNumberFormat="1" applyFont="1" applyFill="1" applyBorder="1" applyAlignment="1" applyProtection="1">
      <alignment horizontal="center"/>
      <protection hidden="1"/>
    </xf>
    <xf numFmtId="3" fontId="4" fillId="2" borderId="17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right"/>
    </xf>
    <xf numFmtId="0" fontId="1" fillId="0" borderId="11" xfId="0" applyFont="1" applyBorder="1" applyAlignment="1" applyProtection="1">
      <alignment vertical="center"/>
      <protection hidden="1"/>
    </xf>
    <xf numFmtId="49" fontId="1" fillId="0" borderId="2" xfId="0" applyNumberFormat="1" applyFont="1" applyBorder="1" applyAlignment="1" applyProtection="1">
      <alignment vertical="center"/>
      <protection hidden="1"/>
    </xf>
    <xf numFmtId="0" fontId="1" fillId="0" borderId="30" xfId="0" applyFont="1" applyBorder="1" applyAlignment="1" applyProtection="1">
      <alignment vertical="center"/>
      <protection hidden="1"/>
    </xf>
    <xf numFmtId="49" fontId="1" fillId="0" borderId="29" xfId="0" applyNumberFormat="1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3" fontId="4" fillId="3" borderId="20" xfId="0" applyNumberFormat="1" applyFont="1" applyFill="1" applyBorder="1" applyAlignment="1" applyProtection="1">
      <alignment horizontal="right" indent="2"/>
      <protection locked="0"/>
    </xf>
    <xf numFmtId="0" fontId="1" fillId="3" borderId="11" xfId="0" applyFont="1" applyFill="1" applyBorder="1" applyAlignment="1" applyProtection="1">
      <alignment vertical="center"/>
      <protection hidden="1"/>
    </xf>
    <xf numFmtId="3" fontId="4" fillId="0" borderId="20" xfId="0" applyNumberFormat="1" applyFont="1" applyBorder="1" applyAlignment="1" applyProtection="1">
      <alignment horizontal="right" indent="2"/>
      <protection locked="0"/>
    </xf>
    <xf numFmtId="3" fontId="4" fillId="0" borderId="26" xfId="0" applyNumberFormat="1" applyFont="1" applyBorder="1" applyAlignment="1" applyProtection="1">
      <alignment horizontal="right" indent="2"/>
      <protection locked="0"/>
    </xf>
    <xf numFmtId="0" fontId="5" fillId="0" borderId="22" xfId="0" applyFont="1" applyBorder="1" applyAlignment="1" applyProtection="1">
      <alignment horizontal="center" vertical="center"/>
      <protection hidden="1"/>
    </xf>
    <xf numFmtId="49" fontId="3" fillId="0" borderId="31" xfId="0" applyNumberFormat="1" applyFont="1" applyBorder="1" applyAlignment="1" applyProtection="1">
      <alignment horizontal="center" vertical="center"/>
      <protection hidden="1"/>
    </xf>
    <xf numFmtId="49" fontId="3" fillId="0" borderId="32" xfId="0" applyNumberFormat="1" applyFont="1" applyBorder="1" applyAlignment="1" applyProtection="1">
      <alignment horizontal="center" vertical="center"/>
      <protection hidden="1"/>
    </xf>
    <xf numFmtId="49" fontId="3" fillId="0" borderId="33" xfId="0" applyNumberFormat="1" applyFont="1" applyBorder="1" applyAlignment="1" applyProtection="1">
      <alignment horizontal="center" vertical="center"/>
      <protection hidden="1"/>
    </xf>
    <xf numFmtId="49" fontId="7" fillId="4" borderId="4" xfId="0" applyNumberFormat="1" applyFont="1" applyFill="1" applyBorder="1" applyAlignment="1" applyProtection="1">
      <alignment horizontal="center" vertical="center"/>
      <protection hidden="1"/>
    </xf>
    <xf numFmtId="49" fontId="7" fillId="4" borderId="5" xfId="0" applyNumberFormat="1" applyFont="1" applyFill="1" applyBorder="1" applyAlignment="1" applyProtection="1">
      <alignment horizontal="center" vertical="center"/>
      <protection hidden="1"/>
    </xf>
    <xf numFmtId="49" fontId="7" fillId="4" borderId="6" xfId="0" applyNumberFormat="1" applyFont="1" applyFill="1" applyBorder="1" applyAlignment="1" applyProtection="1">
      <alignment horizontal="center" vertical="center"/>
      <protection hidden="1"/>
    </xf>
    <xf numFmtId="49" fontId="2" fillId="5" borderId="23" xfId="0" applyNumberFormat="1" applyFont="1" applyFill="1" applyBorder="1" applyAlignment="1" applyProtection="1">
      <alignment horizontal="center" vertical="center" wrapText="1"/>
      <protection hidden="1"/>
    </xf>
    <xf numFmtId="49" fontId="2" fillId="5" borderId="24" xfId="0" applyNumberFormat="1" applyFont="1" applyFill="1" applyBorder="1" applyAlignment="1" applyProtection="1">
      <alignment horizontal="center" vertical="center" wrapText="1"/>
      <protection hidden="1"/>
    </xf>
    <xf numFmtId="49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3" fontId="5" fillId="5" borderId="12" xfId="0" applyNumberFormat="1" applyFont="1" applyFill="1" applyBorder="1" applyAlignment="1" applyProtection="1">
      <alignment horizontal="right" indent="2"/>
      <protection hidden="1"/>
    </xf>
    <xf numFmtId="3" fontId="5" fillId="5" borderId="13" xfId="0" applyNumberFormat="1" applyFont="1" applyFill="1" applyBorder="1" applyAlignment="1" applyProtection="1">
      <alignment horizontal="right" indent="2"/>
      <protection hidden="1"/>
    </xf>
    <xf numFmtId="3" fontId="1" fillId="5" borderId="19" xfId="0" applyNumberFormat="1" applyFont="1" applyFill="1" applyBorder="1" applyAlignment="1" applyProtection="1">
      <alignment horizontal="right" indent="2"/>
      <protection hidden="1"/>
    </xf>
    <xf numFmtId="3" fontId="5" fillId="5" borderId="17" xfId="0" applyNumberFormat="1" applyFont="1" applyFill="1" applyBorder="1" applyAlignment="1" applyProtection="1">
      <alignment horizontal="right" indent="2"/>
      <protection hidden="1"/>
    </xf>
    <xf numFmtId="3" fontId="1" fillId="5" borderId="16" xfId="0" applyNumberFormat="1" applyFont="1" applyFill="1" applyBorder="1" applyAlignment="1" applyProtection="1">
      <alignment horizontal="center"/>
      <protection hidden="1"/>
    </xf>
    <xf numFmtId="3" fontId="2" fillId="5" borderId="16" xfId="0" applyNumberFormat="1" applyFont="1" applyFill="1" applyBorder="1" applyAlignment="1" applyProtection="1">
      <alignment horizontal="center"/>
      <protection hidden="1"/>
    </xf>
    <xf numFmtId="3" fontId="1" fillId="5" borderId="17" xfId="0" applyNumberFormat="1" applyFont="1" applyFill="1" applyBorder="1" applyAlignment="1" applyProtection="1">
      <alignment horizontal="center"/>
      <protection hidden="1"/>
    </xf>
    <xf numFmtId="3" fontId="4" fillId="5" borderId="7" xfId="0" applyNumberFormat="1" applyFont="1" applyFill="1" applyBorder="1" applyAlignment="1" applyProtection="1">
      <alignment horizontal="right" indent="2"/>
      <protection hidden="1"/>
    </xf>
    <xf numFmtId="3" fontId="4" fillId="5" borderId="8" xfId="0" applyNumberFormat="1" applyFont="1" applyFill="1" applyBorder="1" applyAlignment="1" applyProtection="1">
      <alignment horizontal="right" indent="2"/>
      <protection hidden="1"/>
    </xf>
    <xf numFmtId="3" fontId="4" fillId="5" borderId="16" xfId="0" applyNumberFormat="1" applyFont="1" applyFill="1" applyBorder="1" applyAlignment="1" applyProtection="1">
      <alignment horizontal="center"/>
      <protection hidden="1"/>
    </xf>
    <xf numFmtId="3" fontId="4" fillId="5" borderId="17" xfId="0" applyNumberFormat="1" applyFont="1" applyFill="1" applyBorder="1" applyAlignment="1" applyProtection="1">
      <alignment horizontal="center"/>
      <protection hidden="1"/>
    </xf>
    <xf numFmtId="3" fontId="5" fillId="5" borderId="25" xfId="0" applyNumberFormat="1" applyFont="1" applyFill="1" applyBorder="1" applyAlignment="1" applyProtection="1">
      <alignment horizontal="right" indent="2"/>
      <protection hidden="1"/>
    </xf>
    <xf numFmtId="0" fontId="6" fillId="4" borderId="28" xfId="0" applyFont="1" applyFill="1" applyBorder="1" applyAlignment="1" applyProtection="1">
      <alignment vertical="center"/>
      <protection hidden="1"/>
    </xf>
    <xf numFmtId="3" fontId="6" fillId="4" borderId="27" xfId="0" applyNumberFormat="1" applyFont="1" applyFill="1" applyBorder="1" applyAlignment="1" applyProtection="1">
      <alignment horizontal="right" indent="2"/>
      <protection hidden="1"/>
    </xf>
    <xf numFmtId="3" fontId="6" fillId="4" borderId="18" xfId="0" applyNumberFormat="1" applyFont="1" applyFill="1" applyBorder="1" applyAlignment="1" applyProtection="1">
      <alignment horizontal="right" indent="2"/>
      <protection hidden="1"/>
    </xf>
    <xf numFmtId="3" fontId="6" fillId="4" borderId="18" xfId="0" applyNumberFormat="1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Alignment="1" applyProtection="1">
      <alignment vertical="center"/>
      <protection hidden="1"/>
    </xf>
    <xf numFmtId="3" fontId="6" fillId="4" borderId="14" xfId="0" applyNumberFormat="1" applyFont="1" applyFill="1" applyBorder="1" applyAlignment="1" applyProtection="1">
      <alignment horizontal="right" indent="2"/>
      <protection hidden="1"/>
    </xf>
    <xf numFmtId="3" fontId="6" fillId="4" borderId="15" xfId="0" applyNumberFormat="1" applyFont="1" applyFill="1" applyBorder="1" applyAlignment="1" applyProtection="1">
      <alignment horizontal="right" indent="2"/>
      <protection hidden="1"/>
    </xf>
    <xf numFmtId="3" fontId="9" fillId="2" borderId="10" xfId="0" applyNumberFormat="1" applyFont="1" applyFill="1" applyBorder="1" applyAlignment="1" applyProtection="1">
      <alignment horizontal="right" indent="2"/>
      <protection hidden="1"/>
    </xf>
    <xf numFmtId="3" fontId="9" fillId="2" borderId="9" xfId="0" applyNumberFormat="1" applyFont="1" applyFill="1" applyBorder="1" applyAlignment="1" applyProtection="1">
      <alignment horizontal="right" indent="2"/>
      <protection hidden="1"/>
    </xf>
    <xf numFmtId="3" fontId="9" fillId="2" borderId="7" xfId="0" applyNumberFormat="1" applyFont="1" applyFill="1" applyBorder="1" applyAlignment="1" applyProtection="1">
      <alignment horizontal="right" indent="2"/>
      <protection hidden="1"/>
    </xf>
    <xf numFmtId="3" fontId="9" fillId="2" borderId="8" xfId="0" applyNumberFormat="1" applyFont="1" applyFill="1" applyBorder="1" applyAlignment="1" applyProtection="1">
      <alignment horizontal="right" indent="2"/>
      <protection hidden="1"/>
    </xf>
    <xf numFmtId="3" fontId="9" fillId="5" borderId="9" xfId="0" applyNumberFormat="1" applyFont="1" applyFill="1" applyBorder="1" applyAlignment="1" applyProtection="1">
      <alignment horizontal="right" indent="2"/>
      <protection hidden="1"/>
    </xf>
    <xf numFmtId="3" fontId="9" fillId="5" borderId="10" xfId="0" applyNumberFormat="1" applyFont="1" applyFill="1" applyBorder="1" applyAlignment="1" applyProtection="1">
      <alignment horizontal="right" indent="2"/>
      <protection hidden="1"/>
    </xf>
    <xf numFmtId="3" fontId="9" fillId="5" borderId="7" xfId="0" applyNumberFormat="1" applyFont="1" applyFill="1" applyBorder="1" applyAlignment="1" applyProtection="1">
      <alignment horizontal="right" indent="2"/>
      <protection hidden="1"/>
    </xf>
    <xf numFmtId="3" fontId="9" fillId="5" borderId="8" xfId="0" applyNumberFormat="1" applyFont="1" applyFill="1" applyBorder="1" applyAlignment="1" applyProtection="1">
      <alignment horizontal="right" indent="2"/>
      <protection hidden="1"/>
    </xf>
    <xf numFmtId="49" fontId="6" fillId="6" borderId="28" xfId="0" applyNumberFormat="1" applyFont="1" applyFill="1" applyBorder="1" applyAlignment="1" applyProtection="1">
      <alignment vertical="center"/>
      <protection hidden="1"/>
    </xf>
    <xf numFmtId="3" fontId="6" fillId="6" borderId="27" xfId="0" applyNumberFormat="1" applyFont="1" applyFill="1" applyBorder="1" applyAlignment="1" applyProtection="1">
      <alignment horizontal="right" indent="2"/>
      <protection hidden="1"/>
    </xf>
    <xf numFmtId="3" fontId="6" fillId="6" borderId="18" xfId="0" applyNumberFormat="1" applyFont="1" applyFill="1" applyBorder="1" applyAlignment="1" applyProtection="1">
      <alignment horizontal="right" indent="2"/>
      <protection hidden="1"/>
    </xf>
    <xf numFmtId="3" fontId="10" fillId="5" borderId="12" xfId="0" applyNumberFormat="1" applyFont="1" applyFill="1" applyBorder="1" applyAlignment="1" applyProtection="1">
      <alignment horizontal="right" indent="2"/>
      <protection hidden="1"/>
    </xf>
    <xf numFmtId="3" fontId="10" fillId="5" borderId="13" xfId="0" applyNumberFormat="1" applyFont="1" applyFill="1" applyBorder="1" applyAlignment="1" applyProtection="1">
      <alignment horizontal="right" indent="2"/>
      <protection hidden="1"/>
    </xf>
    <xf numFmtId="3" fontId="10" fillId="5" borderId="9" xfId="0" applyNumberFormat="1" applyFont="1" applyFill="1" applyBorder="1" applyAlignment="1" applyProtection="1">
      <alignment horizontal="right" indent="2"/>
      <protection hidden="1"/>
    </xf>
    <xf numFmtId="3" fontId="10" fillId="5" borderId="10" xfId="0" applyNumberFormat="1" applyFont="1" applyFill="1" applyBorder="1" applyAlignment="1" applyProtection="1">
      <alignment horizontal="right" indent="2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34B5C9"/>
      <color rgb="FF107F90"/>
      <color rgb="FFC0E3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H33"/>
  <sheetViews>
    <sheetView showGridLines="0" tabSelected="1" zoomScaleNormal="100" workbookViewId="0">
      <selection activeCell="B3" sqref="B3:G3"/>
    </sheetView>
  </sheetViews>
  <sheetFormatPr defaultRowHeight="14.5" x14ac:dyDescent="0.35"/>
  <cols>
    <col min="2" max="2" width="83.81640625" bestFit="1" customWidth="1"/>
    <col min="3" max="7" width="12.7265625" customWidth="1"/>
  </cols>
  <sheetData>
    <row r="3" spans="2:8" ht="30" customHeight="1" x14ac:dyDescent="0.35">
      <c r="B3" s="21" t="s">
        <v>0</v>
      </c>
      <c r="C3" s="22"/>
      <c r="D3" s="22"/>
      <c r="E3" s="22"/>
      <c r="F3" s="22"/>
      <c r="G3" s="23"/>
    </row>
    <row r="5" spans="2:8" ht="45" customHeight="1" thickBot="1" x14ac:dyDescent="0.4">
      <c r="B5" s="17" t="s">
        <v>1</v>
      </c>
      <c r="C5" s="24" t="s">
        <v>2</v>
      </c>
      <c r="D5" s="24" t="s">
        <v>3</v>
      </c>
      <c r="E5" s="24" t="s">
        <v>4</v>
      </c>
      <c r="F5" s="25" t="s">
        <v>5</v>
      </c>
      <c r="G5" s="26" t="s">
        <v>6</v>
      </c>
    </row>
    <row r="6" spans="2:8" ht="15.5" thickTop="1" thickBot="1" x14ac:dyDescent="0.4">
      <c r="B6" s="9" t="s">
        <v>7</v>
      </c>
      <c r="C6" s="27">
        <v>3348</v>
      </c>
      <c r="D6" s="27">
        <v>6480</v>
      </c>
      <c r="E6" s="27">
        <v>11064</v>
      </c>
      <c r="F6" s="28">
        <v>15096</v>
      </c>
      <c r="G6" s="29">
        <f>(C6*C7)+(D6*D7)+(E6*E7)+(F6*F7)</f>
        <v>0</v>
      </c>
    </row>
    <row r="7" spans="2:8" ht="15.5" thickTop="1" thickBot="1" x14ac:dyDescent="0.4">
      <c r="B7" s="10" t="s">
        <v>8</v>
      </c>
      <c r="C7" s="13">
        <v>0</v>
      </c>
      <c r="D7" s="13">
        <v>0</v>
      </c>
      <c r="E7" s="13">
        <v>0</v>
      </c>
      <c r="F7" s="13">
        <v>0</v>
      </c>
      <c r="G7" s="30">
        <f t="shared" ref="G7" si="0">SUM(C7+D7+E7+F7)</f>
        <v>0</v>
      </c>
    </row>
    <row r="8" spans="2:8" ht="15" thickTop="1" x14ac:dyDescent="0.35">
      <c r="B8" s="7" t="s">
        <v>9</v>
      </c>
      <c r="C8" s="57">
        <f>C9+C10</f>
        <v>1131</v>
      </c>
      <c r="D8" s="57">
        <f t="shared" ref="D8:F8" si="1">D9+D10</f>
        <v>2190</v>
      </c>
      <c r="E8" s="57">
        <f t="shared" si="1"/>
        <v>3738</v>
      </c>
      <c r="F8" s="58">
        <f t="shared" si="1"/>
        <v>5101</v>
      </c>
      <c r="G8" s="31" t="s">
        <v>10</v>
      </c>
    </row>
    <row r="9" spans="2:8" x14ac:dyDescent="0.35">
      <c r="B9" s="1" t="s">
        <v>11</v>
      </c>
      <c r="C9" s="34">
        <f>TRUNC(C6*0.248)</f>
        <v>830</v>
      </c>
      <c r="D9" s="34">
        <f t="shared" ref="D9:F9" si="2">TRUNC(D6*0.248)</f>
        <v>1607</v>
      </c>
      <c r="E9" s="34">
        <f t="shared" si="2"/>
        <v>2743</v>
      </c>
      <c r="F9" s="35">
        <f t="shared" si="2"/>
        <v>3743</v>
      </c>
      <c r="G9" s="32" t="s">
        <v>10</v>
      </c>
    </row>
    <row r="10" spans="2:8" x14ac:dyDescent="0.35">
      <c r="B10" s="1" t="s">
        <v>12</v>
      </c>
      <c r="C10" s="34">
        <f>TRUNC(C6*0.09)</f>
        <v>301</v>
      </c>
      <c r="D10" s="34">
        <f t="shared" ref="D10:F10" si="3">TRUNC(D6*0.09)</f>
        <v>583</v>
      </c>
      <c r="E10" s="34">
        <f t="shared" si="3"/>
        <v>995</v>
      </c>
      <c r="F10" s="35">
        <f t="shared" si="3"/>
        <v>1358</v>
      </c>
      <c r="G10" s="32" t="s">
        <v>10</v>
      </c>
    </row>
    <row r="11" spans="2:8" ht="15" thickBot="1" x14ac:dyDescent="0.4">
      <c r="B11" s="8" t="s">
        <v>13</v>
      </c>
      <c r="C11" s="59">
        <f>C9+C10+C6</f>
        <v>4479</v>
      </c>
      <c r="D11" s="59">
        <f t="shared" ref="D11:F11" si="4">D9+D10+D6</f>
        <v>8670</v>
      </c>
      <c r="E11" s="59">
        <f t="shared" si="4"/>
        <v>14802</v>
      </c>
      <c r="F11" s="60">
        <f t="shared" si="4"/>
        <v>20197</v>
      </c>
      <c r="G11" s="33" t="s">
        <v>10</v>
      </c>
    </row>
    <row r="12" spans="2:8" ht="15" thickBot="1" x14ac:dyDescent="0.4">
      <c r="B12" s="54" t="s">
        <v>14</v>
      </c>
      <c r="C12" s="55">
        <f>C11*C7</f>
        <v>0</v>
      </c>
      <c r="D12" s="55">
        <f>D11*D7</f>
        <v>0</v>
      </c>
      <c r="E12" s="55">
        <f t="shared" ref="E12:F12" si="5">E11*E7</f>
        <v>0</v>
      </c>
      <c r="F12" s="55">
        <f t="shared" si="5"/>
        <v>0</v>
      </c>
      <c r="G12" s="56">
        <f>SUM(C12+D12+E12+F12)</f>
        <v>0</v>
      </c>
    </row>
    <row r="13" spans="2:8" x14ac:dyDescent="0.35">
      <c r="B13" s="18"/>
      <c r="C13" s="19"/>
      <c r="D13" s="19"/>
      <c r="E13" s="19"/>
      <c r="F13" s="19"/>
      <c r="G13" s="20"/>
    </row>
    <row r="14" spans="2:8" x14ac:dyDescent="0.35">
      <c r="B14" s="11" t="s">
        <v>15</v>
      </c>
      <c r="C14" s="52">
        <f>TRUNC(C15+C16)</f>
        <v>367</v>
      </c>
      <c r="D14" s="52">
        <f t="shared" ref="D14:F14" si="6">TRUNC(D15+D16)</f>
        <v>712</v>
      </c>
      <c r="E14" s="52">
        <f t="shared" si="6"/>
        <v>1216</v>
      </c>
      <c r="F14" s="53">
        <f t="shared" si="6"/>
        <v>1660</v>
      </c>
      <c r="G14" s="36" t="s">
        <v>10</v>
      </c>
    </row>
    <row r="15" spans="2:8" x14ac:dyDescent="0.35">
      <c r="B15" s="1" t="s">
        <v>16</v>
      </c>
      <c r="C15" s="34">
        <f>TRUNC(C6*0.065)</f>
        <v>217</v>
      </c>
      <c r="D15" s="34">
        <f>TRUNC(D6*0.065)</f>
        <v>421</v>
      </c>
      <c r="E15" s="34">
        <f>TRUNC(E6*0.065)</f>
        <v>719</v>
      </c>
      <c r="F15" s="35">
        <f>TRUNC(F6*0.065)</f>
        <v>981</v>
      </c>
      <c r="G15" s="36" t="s">
        <v>10</v>
      </c>
      <c r="H15" s="6"/>
    </row>
    <row r="16" spans="2:8" x14ac:dyDescent="0.35">
      <c r="B16" s="1" t="s">
        <v>17</v>
      </c>
      <c r="C16" s="34">
        <f>TRUNC(C6*0.045)</f>
        <v>150</v>
      </c>
      <c r="D16" s="34">
        <f>TRUNC(D6*0.045)</f>
        <v>291</v>
      </c>
      <c r="E16" s="34">
        <f>TRUNC(E6*0.045)</f>
        <v>497</v>
      </c>
      <c r="F16" s="35">
        <f>TRUNC(F6*0.045)</f>
        <v>679</v>
      </c>
      <c r="G16" s="36" t="s">
        <v>10</v>
      </c>
    </row>
    <row r="17" spans="2:7" ht="15" thickBot="1" x14ac:dyDescent="0.4">
      <c r="B17" s="12" t="s">
        <v>18</v>
      </c>
      <c r="C17" s="50">
        <f>TRUNC(C6*0.15)</f>
        <v>502</v>
      </c>
      <c r="D17" s="50">
        <f>TRUNC(D6*0.15)</f>
        <v>972</v>
      </c>
      <c r="E17" s="50">
        <f>TRUNC(E6*0.15)</f>
        <v>1659</v>
      </c>
      <c r="F17" s="51">
        <f>TRUNC(F6*0.15)</f>
        <v>2264</v>
      </c>
      <c r="G17" s="37" t="s">
        <v>10</v>
      </c>
    </row>
    <row r="18" spans="2:7" ht="15" thickBot="1" x14ac:dyDescent="0.4">
      <c r="B18" s="39" t="s">
        <v>19</v>
      </c>
      <c r="C18" s="40">
        <f>TRUNC(C14+C17)</f>
        <v>869</v>
      </c>
      <c r="D18" s="40">
        <f t="shared" ref="D18:F18" si="7">TRUNC(D14+D17)</f>
        <v>1684</v>
      </c>
      <c r="E18" s="40">
        <f t="shared" si="7"/>
        <v>2875</v>
      </c>
      <c r="F18" s="41">
        <f t="shared" si="7"/>
        <v>3924</v>
      </c>
      <c r="G18" s="42" t="s">
        <v>10</v>
      </c>
    </row>
    <row r="20" spans="2:7" ht="29" thickBot="1" x14ac:dyDescent="0.4">
      <c r="B20" s="17" t="s">
        <v>20</v>
      </c>
      <c r="C20" s="24" t="s">
        <v>21</v>
      </c>
      <c r="D20" s="24" t="s">
        <v>22</v>
      </c>
      <c r="E20" s="24" t="s">
        <v>23</v>
      </c>
      <c r="F20" s="26" t="s">
        <v>6</v>
      </c>
    </row>
    <row r="21" spans="2:7" ht="15.5" thickTop="1" thickBot="1" x14ac:dyDescent="0.4">
      <c r="B21" s="14" t="s">
        <v>7</v>
      </c>
      <c r="C21" s="27">
        <v>1692</v>
      </c>
      <c r="D21" s="27">
        <v>3504</v>
      </c>
      <c r="E21" s="38">
        <v>6180</v>
      </c>
      <c r="F21" s="29">
        <f>(C21*C22)+(D21*D22)+(E21*E22)</f>
        <v>0</v>
      </c>
    </row>
    <row r="22" spans="2:7" ht="15.5" thickTop="1" thickBot="1" x14ac:dyDescent="0.4">
      <c r="B22" s="10" t="s">
        <v>8</v>
      </c>
      <c r="C22" s="15">
        <v>0</v>
      </c>
      <c r="D22" s="15">
        <v>0</v>
      </c>
      <c r="E22" s="16">
        <v>0</v>
      </c>
      <c r="F22" s="30">
        <f>SUM(C22+D22+E22)</f>
        <v>0</v>
      </c>
    </row>
    <row r="23" spans="2:7" ht="15" thickTop="1" x14ac:dyDescent="0.35">
      <c r="B23" s="7" t="s">
        <v>9</v>
      </c>
      <c r="C23" s="57">
        <f>C24+C25</f>
        <v>571</v>
      </c>
      <c r="D23" s="57">
        <f t="shared" ref="D23:E23" si="8">D24+D25</f>
        <v>1183</v>
      </c>
      <c r="E23" s="58">
        <f t="shared" si="8"/>
        <v>2088</v>
      </c>
      <c r="F23" s="31" t="s">
        <v>10</v>
      </c>
    </row>
    <row r="24" spans="2:7" x14ac:dyDescent="0.35">
      <c r="B24" s="1" t="s">
        <v>11</v>
      </c>
      <c r="C24" s="34">
        <f>TRUNC(C21*0.248)</f>
        <v>419</v>
      </c>
      <c r="D24" s="34">
        <f t="shared" ref="D24:E24" si="9">TRUNC(D21*0.248)</f>
        <v>868</v>
      </c>
      <c r="E24" s="35">
        <f t="shared" si="9"/>
        <v>1532</v>
      </c>
      <c r="F24" s="32" t="s">
        <v>10</v>
      </c>
    </row>
    <row r="25" spans="2:7" x14ac:dyDescent="0.35">
      <c r="B25" s="1" t="s">
        <v>12</v>
      </c>
      <c r="C25" s="34">
        <f>TRUNC(C21*0.09)</f>
        <v>152</v>
      </c>
      <c r="D25" s="34">
        <f t="shared" ref="D25:E25" si="10">TRUNC(D21*0.09)</f>
        <v>315</v>
      </c>
      <c r="E25" s="35">
        <f t="shared" si="10"/>
        <v>556</v>
      </c>
      <c r="F25" s="32" t="s">
        <v>10</v>
      </c>
    </row>
    <row r="26" spans="2:7" ht="15" thickBot="1" x14ac:dyDescent="0.4">
      <c r="B26" s="8" t="s">
        <v>13</v>
      </c>
      <c r="C26" s="59">
        <f>C24+C25+C21</f>
        <v>2263</v>
      </c>
      <c r="D26" s="59">
        <f t="shared" ref="D26:E26" si="11">D24+D25+D21</f>
        <v>4687</v>
      </c>
      <c r="E26" s="60">
        <f t="shared" si="11"/>
        <v>8268</v>
      </c>
      <c r="F26" s="31" t="s">
        <v>10</v>
      </c>
    </row>
    <row r="27" spans="2:7" ht="15" thickBot="1" x14ac:dyDescent="0.4">
      <c r="B27" s="54" t="s">
        <v>14</v>
      </c>
      <c r="C27" s="55">
        <f>C22*C26</f>
        <v>0</v>
      </c>
      <c r="D27" s="55">
        <f t="shared" ref="D27:E27" si="12">D22*D26</f>
        <v>0</v>
      </c>
      <c r="E27" s="55">
        <f t="shared" si="12"/>
        <v>0</v>
      </c>
      <c r="F27" s="56">
        <f>SUM(C27+D27+E27)</f>
        <v>0</v>
      </c>
    </row>
    <row r="28" spans="2:7" x14ac:dyDescent="0.35">
      <c r="B28" s="18"/>
      <c r="C28" s="19"/>
      <c r="D28" s="19"/>
      <c r="E28" s="19"/>
      <c r="F28" s="20"/>
    </row>
    <row r="29" spans="2:7" x14ac:dyDescent="0.35">
      <c r="B29" s="11" t="s">
        <v>15</v>
      </c>
      <c r="C29" s="48">
        <f>TRUNC(C30+C31)</f>
        <v>185</v>
      </c>
      <c r="D29" s="48">
        <f t="shared" ref="D29:E29" si="13">TRUNC(D30+D31)</f>
        <v>384</v>
      </c>
      <c r="E29" s="49">
        <f t="shared" si="13"/>
        <v>679</v>
      </c>
      <c r="F29" s="4" t="s">
        <v>10</v>
      </c>
    </row>
    <row r="30" spans="2:7" x14ac:dyDescent="0.35">
      <c r="B30" s="1" t="s">
        <v>16</v>
      </c>
      <c r="C30" s="2">
        <f>TRUNC(C21*0.065)</f>
        <v>109</v>
      </c>
      <c r="D30" s="2">
        <f>TRUNC(D21*0.065)</f>
        <v>227</v>
      </c>
      <c r="E30" s="3">
        <f>TRUNC(E21*0.065)</f>
        <v>401</v>
      </c>
      <c r="F30" s="4" t="s">
        <v>10</v>
      </c>
    </row>
    <row r="31" spans="2:7" x14ac:dyDescent="0.35">
      <c r="B31" s="1" t="s">
        <v>17</v>
      </c>
      <c r="C31" s="2">
        <f>TRUNC(C21*0.045)</f>
        <v>76</v>
      </c>
      <c r="D31" s="2">
        <f>TRUNC(D21*0.045)</f>
        <v>157</v>
      </c>
      <c r="E31" s="3">
        <f>TRUNC(E21*0.045)</f>
        <v>278</v>
      </c>
      <c r="F31" s="4" t="s">
        <v>10</v>
      </c>
    </row>
    <row r="32" spans="2:7" ht="15" thickBot="1" x14ac:dyDescent="0.4">
      <c r="B32" s="12" t="s">
        <v>18</v>
      </c>
      <c r="C32" s="47">
        <f>TRUNC(C21*0.15)</f>
        <v>253</v>
      </c>
      <c r="D32" s="47">
        <f>TRUNC(D21*0.15)</f>
        <v>525</v>
      </c>
      <c r="E32" s="46">
        <f>TRUNC(E21*0.15)</f>
        <v>927</v>
      </c>
      <c r="F32" s="5" t="s">
        <v>10</v>
      </c>
    </row>
    <row r="33" spans="2:6" ht="15" thickBot="1" x14ac:dyDescent="0.4">
      <c r="B33" s="43" t="s">
        <v>19</v>
      </c>
      <c r="C33" s="44">
        <f>TRUNC(C29+C32)</f>
        <v>438</v>
      </c>
      <c r="D33" s="44">
        <f t="shared" ref="D33:E33" si="14">TRUNC(D29+D32)</f>
        <v>909</v>
      </c>
      <c r="E33" s="45">
        <f t="shared" si="14"/>
        <v>1606</v>
      </c>
      <c r="F33" s="42" t="s">
        <v>10</v>
      </c>
    </row>
  </sheetData>
  <mergeCells count="3">
    <mergeCell ref="B3:G3"/>
    <mergeCell ref="B13:G13"/>
    <mergeCell ref="B28:F28"/>
  </mergeCells>
  <pageMargins left="0.70866141732283472" right="0.70866141732283472" top="0.78740157480314965" bottom="0.78740157480314965" header="0.31496062992125984" footer="0.31496062992125984"/>
  <pageSetup paperSize="9" scale="83" orientation="landscape" r:id="rId1"/>
  <headerFooter>
    <oddFooter>&amp;L&amp;1#&amp;"Calibri"&amp;10&amp;K000000Interní /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Manager/>
  <Company>Ceska Pojistovna 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Pavel Kovář</cp:lastModifiedBy>
  <cp:revision/>
  <dcterms:created xsi:type="dcterms:W3CDTF">2021-08-27T10:21:17Z</dcterms:created>
  <dcterms:modified xsi:type="dcterms:W3CDTF">2023-10-24T08:56:01Z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6d5027-2c74-4041-897e-53f219414518_Enabled">
    <vt:lpwstr>true</vt:lpwstr>
  </property>
  <property fmtid="{D5CDD505-2E9C-101B-9397-08002B2CF9AE}" pid="3" name="MSIP_Label_756d5027-2c74-4041-897e-53f219414518_SetDate">
    <vt:lpwstr>2022-01-20T12:22:55Z</vt:lpwstr>
  </property>
  <property fmtid="{D5CDD505-2E9C-101B-9397-08002B2CF9AE}" pid="4" name="MSIP_Label_756d5027-2c74-4041-897e-53f219414518_Method">
    <vt:lpwstr>Standard</vt:lpwstr>
  </property>
  <property fmtid="{D5CDD505-2E9C-101B-9397-08002B2CF9AE}" pid="5" name="MSIP_Label_756d5027-2c74-4041-897e-53f219414518_Name">
    <vt:lpwstr>Interní-CZE-Viditelna</vt:lpwstr>
  </property>
  <property fmtid="{D5CDD505-2E9C-101B-9397-08002B2CF9AE}" pid="6" name="MSIP_Label_756d5027-2c74-4041-897e-53f219414518_SiteId">
    <vt:lpwstr>cbeb3ecc-6f45-4183-b5a8-088140deae5d</vt:lpwstr>
  </property>
  <property fmtid="{D5CDD505-2E9C-101B-9397-08002B2CF9AE}" pid="7" name="MSIP_Label_756d5027-2c74-4041-897e-53f219414518_ActionId">
    <vt:lpwstr>b0662f7b-9c3a-49ee-907f-9465a75335e8</vt:lpwstr>
  </property>
  <property fmtid="{D5CDD505-2E9C-101B-9397-08002B2CF9AE}" pid="8" name="MSIP_Label_756d5027-2c74-4041-897e-53f219414518_ContentBits">
    <vt:lpwstr>2</vt:lpwstr>
  </property>
</Properties>
</file>